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2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macul\Google Drive\Courses\Fab Academy 2017\Victor Macul Fab Academy Repo\W#17 Applications and Implications\"/>
    </mc:Choice>
  </mc:AlternateContent>
  <bookViews>
    <workbookView xWindow="0" yWindow="0" windowWidth="15345" windowHeight="5880"/>
  </bookViews>
  <sheets>
    <sheet name="Planilha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3" i="1" l="1"/>
  <c r="B45" i="1"/>
  <c r="H42" i="1"/>
  <c r="H22" i="1"/>
  <c r="H37" i="1"/>
  <c r="H38" i="1"/>
  <c r="H36" i="1"/>
  <c r="H39" i="1"/>
  <c r="H41" i="1"/>
  <c r="H40" i="1"/>
  <c r="H31" i="1"/>
  <c r="H24" i="1"/>
  <c r="H23" i="1"/>
  <c r="H27" i="1"/>
  <c r="H25" i="1"/>
  <c r="H26" i="1"/>
  <c r="H30" i="1"/>
  <c r="H28" i="1"/>
  <c r="H29" i="1"/>
  <c r="H13" i="1"/>
  <c r="H14" i="1"/>
  <c r="H15" i="1"/>
  <c r="H16" i="1"/>
  <c r="H17" i="1"/>
  <c r="H18" i="1"/>
  <c r="H19" i="1"/>
  <c r="H20" i="1"/>
  <c r="H12" i="1"/>
  <c r="H8" i="1"/>
  <c r="H10" i="1"/>
  <c r="H34" i="1" l="1"/>
  <c r="H5" i="1"/>
  <c r="H4" i="1"/>
  <c r="H7" i="1"/>
  <c r="H3" i="1"/>
</calcChain>
</file>

<file path=xl/sharedStrings.xml><?xml version="1.0" encoding="utf-8"?>
<sst xmlns="http://schemas.openxmlformats.org/spreadsheetml/2006/main" count="206" uniqueCount="98">
  <si>
    <t>Giraffe head</t>
  </si>
  <si>
    <t>Giraffe body</t>
  </si>
  <si>
    <t>PCB holder</t>
  </si>
  <si>
    <t>Buttons</t>
  </si>
  <si>
    <t>Dimmer</t>
  </si>
  <si>
    <t>Tail</t>
  </si>
  <si>
    <t>Make or Buy</t>
  </si>
  <si>
    <t>Process</t>
  </si>
  <si>
    <t>CNC milling</t>
  </si>
  <si>
    <t>Laser cutting</t>
  </si>
  <si>
    <t>3D printing</t>
  </si>
  <si>
    <t>CNC milling and soldering</t>
  </si>
  <si>
    <t>Sewing</t>
  </si>
  <si>
    <t>Make</t>
  </si>
  <si>
    <t>Socket</t>
  </si>
  <si>
    <t>Quantity</t>
  </si>
  <si>
    <t>MDF sheet 3mm</t>
  </si>
  <si>
    <t>300x600mm</t>
  </si>
  <si>
    <t>Item</t>
  </si>
  <si>
    <t>-</t>
  </si>
  <si>
    <t>Buy</t>
  </si>
  <si>
    <t>Felt</t>
  </si>
  <si>
    <t>Cord</t>
  </si>
  <si>
    <t xml:space="preserve">Yellow lamp 220V </t>
  </si>
  <si>
    <t>1N4004 Diode</t>
  </si>
  <si>
    <t>AK500/2-H Connector</t>
  </si>
  <si>
    <t>Resistor 1/4W 1k ohm</t>
  </si>
  <si>
    <t>Resistor 1/4W 470 ohm</t>
  </si>
  <si>
    <t>Capacitor 1206 1uf</t>
  </si>
  <si>
    <t>ATTINY44-SSU</t>
  </si>
  <si>
    <t>Resistor 1206 10k ohm</t>
  </si>
  <si>
    <t>Resistor 1206 0 ohm</t>
  </si>
  <si>
    <t>Resistor 1206 100 ohm</t>
  </si>
  <si>
    <t>6MM_SWITCH6MM_SWITCH</t>
  </si>
  <si>
    <t>RESONATOR 8 MHz</t>
  </si>
  <si>
    <t>LED1206 Orange</t>
  </si>
  <si>
    <t>Total Cost</t>
  </si>
  <si>
    <t>Supplier</t>
  </si>
  <si>
    <t xml:space="preserve">Unit </t>
  </si>
  <si>
    <t>m²</t>
  </si>
  <si>
    <t>Cost (un)</t>
  </si>
  <si>
    <t>MDF sheet 12mm</t>
  </si>
  <si>
    <t>http://www.leroymerlin.com.br/chapa-de-madeira-mdf-bege-cru-2750x1830x12mm_88362050</t>
  </si>
  <si>
    <t>http://www.leroymerlin.com.br/chapa-de-madeira-mdf-bege-cru-2750x1830x3mm_88387313</t>
  </si>
  <si>
    <t>http://www.leroymerlin.com.br/lampada-incandescente-kian-bolinha-15w-amarela-250v--220v-_89474385</t>
  </si>
  <si>
    <t xml:space="preserve">un </t>
  </si>
  <si>
    <t>http://www.leroymerlin.com.br/soquete-de-baquelite-com-rabicho-e-protetor-preto-morumbi_89585881</t>
  </si>
  <si>
    <t xml:space="preserve">50 un </t>
  </si>
  <si>
    <t>2m</t>
  </si>
  <si>
    <t>http://www.leroymerlin.com.br/fio-montado-com-interruptor-2-metros-preto-voltaggio_86709322</t>
  </si>
  <si>
    <t xml:space="preserve">ABS 1.75 filament yellow </t>
  </si>
  <si>
    <t>1 kg</t>
  </si>
  <si>
    <t>27g</t>
  </si>
  <si>
    <t>http://www.mousta.com.br/produto/filamento-abs/</t>
  </si>
  <si>
    <t>Screw 6x30mm</t>
  </si>
  <si>
    <t>http://www.leroymerlin.com.br/cartela-com-4-parafusos-6x30mm-cabeca-panela-fenda-simples_87904754</t>
  </si>
  <si>
    <t xml:space="preserve">4 un </t>
  </si>
  <si>
    <t>http://www.soldafria.com.br/circuito-integrado-moc3021-p-828.html?search=MOC3021</t>
  </si>
  <si>
    <t>MOC3021</t>
  </si>
  <si>
    <t>4N25</t>
  </si>
  <si>
    <t>http://www.soldafria.com.br/circuito-integrado-4n25-ltv-4n25-p-658.html</t>
  </si>
  <si>
    <t>http://www.soldafria.com.br/resistor-de-1k-carbono-5-1-4w-mr-pt-vm-dr?search=Resistor%201%2F4W%201k</t>
  </si>
  <si>
    <t>http://www.soldafria.com.br/resistor-de-470r-carbono-5-14w-amrxmrdr-p-131.html?search=Resistor%201%2F4W%20470</t>
  </si>
  <si>
    <t>http://www.soldafria.com.br/resistor-100k-5-1w-mrptamdr-p-4241.html?search=Resistor%201W%20100k</t>
  </si>
  <si>
    <t>Resistor 1W 100k ohm</t>
  </si>
  <si>
    <t>http://www.soldafria.com.br/triac-bt137-600e-tic226m-p-1306.html?search=triac%20tic</t>
  </si>
  <si>
    <t>TIC206 Triac</t>
  </si>
  <si>
    <t>http://www.soldafria.com.br/diodo-1n4007</t>
  </si>
  <si>
    <t>http://www.soldafria.com.br/barra-de-pinos-1x40-vias-15mm-180-graus-p-1937.html?search=pino</t>
  </si>
  <si>
    <t>http://www.soldafria.com.br/borne-kf-128-2-terminais-kre2wd-128-2t-180-graus-p-1581.html?search=borne&amp;page=4</t>
  </si>
  <si>
    <t>Dolar</t>
  </si>
  <si>
    <t>https://www.digikey.com/products/en?keywords=160-1403-1-ND</t>
  </si>
  <si>
    <t xml:space="preserve">25 un </t>
  </si>
  <si>
    <t>https://www.digikey.com/products/en?keywords=535-10004-1-ND</t>
  </si>
  <si>
    <t>https://www.digikey.com/products/en?keywords=SW262CT-ND</t>
  </si>
  <si>
    <t>https://www.digikey.com/products/en?keywords=S1143E-36-ND</t>
  </si>
  <si>
    <t>https://www.digikey.com/products/en?keywords=445-1423-1-ND</t>
  </si>
  <si>
    <t>https://www.digikey.com/products/en?keywords=311-0.0ERCT-ND</t>
  </si>
  <si>
    <t xml:space="preserve">100 un </t>
  </si>
  <si>
    <t>https://www.digikey.com/products/en?keywords=311-10.0KFRCT-ND</t>
  </si>
  <si>
    <t>https://www.digikey.com/products/en?keywords=311-100FRCT-ND</t>
  </si>
  <si>
    <t>https://www.digikey.com/product-detail/en/microchip-technology/ATTINY44A-SSUR/ATTINY44A-SSURCT-ND/3441005</t>
  </si>
  <si>
    <t>Pin Header 2x3 90°</t>
  </si>
  <si>
    <t>Pin Header 1x6 Surface Mount</t>
  </si>
  <si>
    <t>Pin Header 1x8 180°</t>
  </si>
  <si>
    <t>FabKit 0.5</t>
  </si>
  <si>
    <t>ATMEGA328P</t>
  </si>
  <si>
    <t>Capacitor 1206 10uf</t>
  </si>
  <si>
    <t>https://www.digikey.com/product-detail/en/microchip-technology/ATMEGA328P-AUR/ATMEGA328P-AURCT-ND/3789455</t>
  </si>
  <si>
    <t>https://www.digikey.com/products/en?keywords=587-1352-1-ND</t>
  </si>
  <si>
    <t>http://www.soldafria.com.br/soquete-de-barra-1x3-mci-180-graus-passo-254mm-bci-003-1e-p-8128.html?search=barra&amp;page=3</t>
  </si>
  <si>
    <t>2x40 pin</t>
  </si>
  <si>
    <t>36 pin</t>
  </si>
  <si>
    <t>Conector 1x8 180°</t>
  </si>
  <si>
    <t>Total</t>
  </si>
  <si>
    <t>http://www.reidoarmarinho.com.br/feltro-liso-merita-30x70cm-14338/p</t>
  </si>
  <si>
    <t>30x70cm</t>
  </si>
  <si>
    <t>15x70cm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</si>
</sst>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8" formatCode="&quot;R$&quot;\ #,##0.00;[Red]\-&quot;R$&quot;\ #,##0.00"/>
    <numFmt numFmtId="164" formatCode="_-[$$-409]* #,##0.00_ ;_-[$$-409]* \-#,##0.00\ ;_-[$$-409]* &quot;-&quot;??_ ;_-@_ 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7">
    <xf numFmtId="0" fontId="0" fillId="0" borderId="0" xfId="0"/>
    <xf numFmtId="0" fontId="1" fillId="0" borderId="0" xfId="0" applyFont="1"/>
    <xf numFmtId="0" fontId="0" fillId="0" borderId="0" xfId="0" applyAlignment="1">
      <alignment wrapText="1"/>
    </xf>
    <xf numFmtId="0" fontId="0" fillId="2" borderId="0" xfId="0" applyFill="1"/>
    <xf numFmtId="8" fontId="0" fillId="0" borderId="0" xfId="0" applyNumberFormat="1"/>
    <xf numFmtId="0" fontId="2" fillId="0" borderId="0" xfId="1"/>
    <xf numFmtId="164" fontId="0" fillId="0" borderId="0" xfId="0" applyNumberFormat="1"/>
  </cellXfs>
  <cellStyles count="2">
    <cellStyle name="Hi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www.soldafria.com.br/circuito-integrado-moc3021-p-828.html?search=MOC3021" TargetMode="External"/><Relationship Id="rId13" Type="http://schemas.openxmlformats.org/officeDocument/2006/relationships/hyperlink" Target="http://www.soldafria.com.br/triac-bt137-600e-tic226m-p-1306.html?search=triac%20tic" TargetMode="External"/><Relationship Id="rId18" Type="http://schemas.openxmlformats.org/officeDocument/2006/relationships/hyperlink" Target="https://www.digikey.com/products/en?keywords=535-10004-1-ND" TargetMode="External"/><Relationship Id="rId26" Type="http://schemas.openxmlformats.org/officeDocument/2006/relationships/hyperlink" Target="https://www.digikey.com/products/en?keywords=S1143E-36-ND" TargetMode="External"/><Relationship Id="rId3" Type="http://schemas.openxmlformats.org/officeDocument/2006/relationships/hyperlink" Target="http://www.leroymerlin.com.br/lampada-incandescente-kian-bolinha-15w-amarela-250v--220v-_89474385" TargetMode="External"/><Relationship Id="rId21" Type="http://schemas.openxmlformats.org/officeDocument/2006/relationships/hyperlink" Target="https://www.digikey.com/products/en?keywords=311-0.0ERCT-ND" TargetMode="External"/><Relationship Id="rId7" Type="http://schemas.openxmlformats.org/officeDocument/2006/relationships/hyperlink" Target="http://www.leroymerlin.com.br/cartela-com-4-parafusos-6x30mm-cabeca-panela-fenda-simples_87904754" TargetMode="External"/><Relationship Id="rId12" Type="http://schemas.openxmlformats.org/officeDocument/2006/relationships/hyperlink" Target="http://www.soldafria.com.br/resistor-100k-5-1w-mrptamdr-p-4241.html?search=Resistor%201W%20100k" TargetMode="External"/><Relationship Id="rId17" Type="http://schemas.openxmlformats.org/officeDocument/2006/relationships/hyperlink" Target="https://www.digikey.com/products/en?keywords=160-1403-1-ND" TargetMode="External"/><Relationship Id="rId25" Type="http://schemas.openxmlformats.org/officeDocument/2006/relationships/hyperlink" Target="https://www.digikey.com/products/en?keywords=S1143E-36-ND" TargetMode="External"/><Relationship Id="rId33" Type="http://schemas.openxmlformats.org/officeDocument/2006/relationships/printerSettings" Target="../printerSettings/printerSettings1.bin"/><Relationship Id="rId2" Type="http://schemas.openxmlformats.org/officeDocument/2006/relationships/hyperlink" Target="http://www.leroymerlin.com.br/chapa-de-madeira-mdf-bege-cru-2750x1830x3mm_88387313" TargetMode="External"/><Relationship Id="rId16" Type="http://schemas.openxmlformats.org/officeDocument/2006/relationships/hyperlink" Target="http://www.soldafria.com.br/borne-kf-128-2-terminais-kre2wd-128-2t-180-graus-p-1581.html?search=borne&amp;page=4" TargetMode="External"/><Relationship Id="rId20" Type="http://schemas.openxmlformats.org/officeDocument/2006/relationships/hyperlink" Target="https://www.digikey.com/products/en?keywords=S1143E-36-ND" TargetMode="External"/><Relationship Id="rId29" Type="http://schemas.openxmlformats.org/officeDocument/2006/relationships/hyperlink" Target="https://www.digikey.com/products/en?keywords=445-1423-1-ND" TargetMode="External"/><Relationship Id="rId1" Type="http://schemas.openxmlformats.org/officeDocument/2006/relationships/hyperlink" Target="http://www.leroymerlin.com.br/chapa-de-madeira-mdf-bege-cru-2750x1830x12mm_88362050" TargetMode="External"/><Relationship Id="rId6" Type="http://schemas.openxmlformats.org/officeDocument/2006/relationships/hyperlink" Target="http://www.mousta.com.br/produto/filamento-abs/" TargetMode="External"/><Relationship Id="rId11" Type="http://schemas.openxmlformats.org/officeDocument/2006/relationships/hyperlink" Target="http://www.soldafria.com.br/resistor-de-470r-carbono-5-14w-amrxmrdr-p-131.html?search=Resistor%201%2F4W%20470" TargetMode="External"/><Relationship Id="rId24" Type="http://schemas.openxmlformats.org/officeDocument/2006/relationships/hyperlink" Target="https://www.digikey.com/products/en?keywords=S1143E-36-ND" TargetMode="External"/><Relationship Id="rId32" Type="http://schemas.openxmlformats.org/officeDocument/2006/relationships/hyperlink" Target="http://www.reidoarmarinho.com.br/feltro-liso-merita-30x70cm-14338/p" TargetMode="External"/><Relationship Id="rId5" Type="http://schemas.openxmlformats.org/officeDocument/2006/relationships/hyperlink" Target="http://www.leroymerlin.com.br/fio-montado-com-interruptor-2-metros-preto-voltaggio_86709322" TargetMode="External"/><Relationship Id="rId15" Type="http://schemas.openxmlformats.org/officeDocument/2006/relationships/hyperlink" Target="http://www.soldafria.com.br/barra-de-pinos-1x40-vias-15mm-180-graus-p-1937.html?search=pino" TargetMode="External"/><Relationship Id="rId23" Type="http://schemas.openxmlformats.org/officeDocument/2006/relationships/hyperlink" Target="https://www.digikey.com/products/en?keywords=311-100FRCT-ND" TargetMode="External"/><Relationship Id="rId28" Type="http://schemas.openxmlformats.org/officeDocument/2006/relationships/hyperlink" Target="https://www.digikey.com/products/en?keywords=587-1352-1-ND" TargetMode="External"/><Relationship Id="rId10" Type="http://schemas.openxmlformats.org/officeDocument/2006/relationships/hyperlink" Target="http://www.soldafria.com.br/resistor-de-1k-carbono-5-1-4w-mr-pt-vm-dr?search=Resistor%201%2F4W%201k" TargetMode="External"/><Relationship Id="rId19" Type="http://schemas.openxmlformats.org/officeDocument/2006/relationships/hyperlink" Target="https://www.digikey.com/products/en?keywords=SW262CT-ND" TargetMode="External"/><Relationship Id="rId31" Type="http://schemas.openxmlformats.org/officeDocument/2006/relationships/hyperlink" Target="http://www.soldafria.com.br/soquete-de-barra-1x3-mci-180-graus-passo-254mm-bci-003-1e-p-8128.html?search=barra&amp;page=3" TargetMode="External"/><Relationship Id="rId4" Type="http://schemas.openxmlformats.org/officeDocument/2006/relationships/hyperlink" Target="http://www.leroymerlin.com.br/soquete-de-baquelite-com-rabicho-e-protetor-preto-morumbi_89585881" TargetMode="External"/><Relationship Id="rId9" Type="http://schemas.openxmlformats.org/officeDocument/2006/relationships/hyperlink" Target="http://www.soldafria.com.br/circuito-integrado-4n25-ltv-4n25-p-658.html" TargetMode="External"/><Relationship Id="rId14" Type="http://schemas.openxmlformats.org/officeDocument/2006/relationships/hyperlink" Target="http://www.soldafria.com.br/diodo-1n4007" TargetMode="External"/><Relationship Id="rId22" Type="http://schemas.openxmlformats.org/officeDocument/2006/relationships/hyperlink" Target="https://www.digikey.com/products/en?keywords=311-10.0KFRCT-ND" TargetMode="External"/><Relationship Id="rId27" Type="http://schemas.openxmlformats.org/officeDocument/2006/relationships/hyperlink" Target="https://www.digikey.com/products/en?keywords=535-10004-1-ND" TargetMode="External"/><Relationship Id="rId30" Type="http://schemas.openxmlformats.org/officeDocument/2006/relationships/hyperlink" Target="https://www.digikey.com/products/en?keywords=445-1423-1-ND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H45"/>
  <sheetViews>
    <sheetView tabSelected="1" zoomScale="66" zoomScaleNormal="66" workbookViewId="0">
      <selection activeCell="K37" sqref="K37"/>
    </sheetView>
  </sheetViews>
  <sheetFormatPr defaultRowHeight="15" outlineLevelRow="1" x14ac:dyDescent="0.25"/>
  <cols>
    <col min="1" max="1" width="30.7109375" bestFit="1" customWidth="1"/>
    <col min="2" max="2" width="11.85546875" bestFit="1" customWidth="1"/>
    <col min="3" max="3" width="27" bestFit="1" customWidth="1"/>
    <col min="4" max="4" width="11.42578125" bestFit="1" customWidth="1"/>
    <col min="5" max="5" width="12.7109375" bestFit="1" customWidth="1"/>
    <col min="6" max="6" width="10.7109375" bestFit="1" customWidth="1"/>
    <col min="7" max="7" width="11.140625" customWidth="1"/>
    <col min="8" max="8" width="14" bestFit="1" customWidth="1"/>
  </cols>
  <sheetData>
    <row r="1" spans="1:8" x14ac:dyDescent="0.25">
      <c r="A1" s="1" t="s">
        <v>18</v>
      </c>
      <c r="B1" s="1" t="s">
        <v>6</v>
      </c>
      <c r="C1" s="1" t="s">
        <v>7</v>
      </c>
      <c r="D1" s="1" t="s">
        <v>15</v>
      </c>
      <c r="E1" s="1" t="s">
        <v>40</v>
      </c>
      <c r="F1" s="1" t="s">
        <v>38</v>
      </c>
      <c r="G1" s="1" t="s">
        <v>37</v>
      </c>
      <c r="H1" s="1" t="s">
        <v>36</v>
      </c>
    </row>
    <row r="2" spans="1:8" x14ac:dyDescent="0.25">
      <c r="A2" s="3" t="s">
        <v>0</v>
      </c>
      <c r="B2" s="3" t="s">
        <v>13</v>
      </c>
      <c r="C2" s="3" t="s">
        <v>9</v>
      </c>
    </row>
    <row r="3" spans="1:8" outlineLevel="1" x14ac:dyDescent="0.25">
      <c r="A3" t="s">
        <v>16</v>
      </c>
      <c r="B3" t="s">
        <v>20</v>
      </c>
      <c r="C3" t="s">
        <v>19</v>
      </c>
      <c r="D3" t="s">
        <v>17</v>
      </c>
      <c r="E3" s="4">
        <v>18.489999999999998</v>
      </c>
      <c r="F3" t="s">
        <v>39</v>
      </c>
      <c r="G3" s="5" t="s">
        <v>43</v>
      </c>
      <c r="H3" s="4">
        <f>E3*5.06/27</f>
        <v>3.4651629629629621</v>
      </c>
    </row>
    <row r="4" spans="1:8" outlineLevel="1" x14ac:dyDescent="0.25">
      <c r="A4" t="s">
        <v>23</v>
      </c>
      <c r="B4" t="s">
        <v>20</v>
      </c>
      <c r="C4" t="s">
        <v>19</v>
      </c>
      <c r="D4">
        <v>2</v>
      </c>
      <c r="E4" s="4">
        <v>3.29</v>
      </c>
      <c r="F4" t="s">
        <v>45</v>
      </c>
      <c r="G4" s="5" t="s">
        <v>44</v>
      </c>
      <c r="H4" s="4">
        <f>E4*D4</f>
        <v>6.58</v>
      </c>
    </row>
    <row r="5" spans="1:8" outlineLevel="1" x14ac:dyDescent="0.25">
      <c r="A5" t="s">
        <v>14</v>
      </c>
      <c r="B5" t="s">
        <v>20</v>
      </c>
      <c r="C5" t="s">
        <v>19</v>
      </c>
      <c r="D5">
        <v>2</v>
      </c>
      <c r="E5" s="4">
        <v>157.9</v>
      </c>
      <c r="F5" t="s">
        <v>47</v>
      </c>
      <c r="G5" s="5" t="s">
        <v>46</v>
      </c>
      <c r="H5" s="4">
        <f>E5/50*D5</f>
        <v>6.3159999999999998</v>
      </c>
    </row>
    <row r="6" spans="1:8" x14ac:dyDescent="0.25">
      <c r="A6" s="3" t="s">
        <v>1</v>
      </c>
      <c r="B6" s="3" t="s">
        <v>13</v>
      </c>
      <c r="C6" s="3" t="s">
        <v>8</v>
      </c>
      <c r="E6" s="4"/>
      <c r="H6" s="4"/>
    </row>
    <row r="7" spans="1:8" outlineLevel="1" x14ac:dyDescent="0.25">
      <c r="A7" t="s">
        <v>41</v>
      </c>
      <c r="B7" t="s">
        <v>20</v>
      </c>
      <c r="C7" t="s">
        <v>19</v>
      </c>
      <c r="D7" t="s">
        <v>17</v>
      </c>
      <c r="E7" s="4">
        <v>60.9</v>
      </c>
      <c r="F7" t="s">
        <v>39</v>
      </c>
      <c r="G7" s="5" t="s">
        <v>42</v>
      </c>
      <c r="H7" s="4">
        <f>E7*5.06/27</f>
        <v>11.41311111111111</v>
      </c>
    </row>
    <row r="8" spans="1:8" outlineLevel="1" x14ac:dyDescent="0.25">
      <c r="A8" t="s">
        <v>54</v>
      </c>
      <c r="B8" t="s">
        <v>20</v>
      </c>
      <c r="C8" t="s">
        <v>19</v>
      </c>
      <c r="D8">
        <v>1</v>
      </c>
      <c r="E8" s="4">
        <v>6.39</v>
      </c>
      <c r="F8" t="s">
        <v>56</v>
      </c>
      <c r="G8" s="5" t="s">
        <v>55</v>
      </c>
      <c r="H8" s="4">
        <f>E8/4</f>
        <v>1.5974999999999999</v>
      </c>
    </row>
    <row r="9" spans="1:8" x14ac:dyDescent="0.25">
      <c r="A9" s="3" t="s">
        <v>2</v>
      </c>
      <c r="B9" s="3" t="s">
        <v>13</v>
      </c>
      <c r="C9" s="3" t="s">
        <v>10</v>
      </c>
      <c r="E9" s="4"/>
      <c r="H9" s="4"/>
    </row>
    <row r="10" spans="1:8" outlineLevel="1" x14ac:dyDescent="0.25">
      <c r="A10" t="s">
        <v>50</v>
      </c>
      <c r="B10" t="s">
        <v>20</v>
      </c>
      <c r="C10" t="s">
        <v>19</v>
      </c>
      <c r="D10" t="s">
        <v>52</v>
      </c>
      <c r="E10" s="4">
        <v>119.9</v>
      </c>
      <c r="F10" t="s">
        <v>51</v>
      </c>
      <c r="G10" s="5" t="s">
        <v>53</v>
      </c>
      <c r="H10" s="4">
        <f>E10/1000*27</f>
        <v>3.2373000000000003</v>
      </c>
    </row>
    <row r="11" spans="1:8" x14ac:dyDescent="0.25">
      <c r="A11" s="3" t="s">
        <v>4</v>
      </c>
      <c r="B11" s="3" t="s">
        <v>13</v>
      </c>
      <c r="C11" s="3" t="s">
        <v>11</v>
      </c>
      <c r="E11" s="4"/>
      <c r="H11" s="4"/>
    </row>
    <row r="12" spans="1:8" outlineLevel="1" x14ac:dyDescent="0.25">
      <c r="A12" t="s">
        <v>58</v>
      </c>
      <c r="B12" t="s">
        <v>20</v>
      </c>
      <c r="C12" t="s">
        <v>19</v>
      </c>
      <c r="D12">
        <v>1</v>
      </c>
      <c r="E12" s="4">
        <v>1.37</v>
      </c>
      <c r="F12" t="s">
        <v>45</v>
      </c>
      <c r="G12" s="5" t="s">
        <v>57</v>
      </c>
      <c r="H12" s="4">
        <f>E12*D12</f>
        <v>1.37</v>
      </c>
    </row>
    <row r="13" spans="1:8" outlineLevel="1" x14ac:dyDescent="0.25">
      <c r="A13" t="s">
        <v>59</v>
      </c>
      <c r="B13" t="s">
        <v>20</v>
      </c>
      <c r="C13" t="s">
        <v>19</v>
      </c>
      <c r="D13">
        <v>1</v>
      </c>
      <c r="E13" s="4">
        <v>1.1100000000000001</v>
      </c>
      <c r="F13" t="s">
        <v>45</v>
      </c>
      <c r="G13" s="5" t="s">
        <v>60</v>
      </c>
      <c r="H13" s="4">
        <f t="shared" ref="H13:H20" si="0">E13*D13</f>
        <v>1.1100000000000001</v>
      </c>
    </row>
    <row r="14" spans="1:8" outlineLevel="1" x14ac:dyDescent="0.25">
      <c r="A14" t="s">
        <v>26</v>
      </c>
      <c r="B14" t="s">
        <v>20</v>
      </c>
      <c r="C14" t="s">
        <v>19</v>
      </c>
      <c r="D14">
        <v>2</v>
      </c>
      <c r="E14" s="4">
        <v>0.05</v>
      </c>
      <c r="F14" t="s">
        <v>45</v>
      </c>
      <c r="G14" s="5" t="s">
        <v>61</v>
      </c>
      <c r="H14" s="4">
        <f t="shared" si="0"/>
        <v>0.1</v>
      </c>
    </row>
    <row r="15" spans="1:8" outlineLevel="1" x14ac:dyDescent="0.25">
      <c r="A15" t="s">
        <v>27</v>
      </c>
      <c r="B15" t="s">
        <v>20</v>
      </c>
      <c r="C15" t="s">
        <v>19</v>
      </c>
      <c r="D15">
        <v>1</v>
      </c>
      <c r="E15" s="4">
        <v>0.05</v>
      </c>
      <c r="F15" t="s">
        <v>45</v>
      </c>
      <c r="G15" s="5" t="s">
        <v>62</v>
      </c>
      <c r="H15" s="4">
        <f t="shared" si="0"/>
        <v>0.05</v>
      </c>
    </row>
    <row r="16" spans="1:8" outlineLevel="1" x14ac:dyDescent="0.25">
      <c r="A16" t="s">
        <v>64</v>
      </c>
      <c r="B16" t="s">
        <v>20</v>
      </c>
      <c r="C16" t="s">
        <v>19</v>
      </c>
      <c r="D16">
        <v>2</v>
      </c>
      <c r="E16" s="4">
        <v>0.14000000000000001</v>
      </c>
      <c r="F16" t="s">
        <v>45</v>
      </c>
      <c r="G16" s="5" t="s">
        <v>63</v>
      </c>
      <c r="H16" s="4">
        <f t="shared" si="0"/>
        <v>0.28000000000000003</v>
      </c>
    </row>
    <row r="17" spans="1:8" outlineLevel="1" x14ac:dyDescent="0.25">
      <c r="A17" t="s">
        <v>66</v>
      </c>
      <c r="B17" t="s">
        <v>20</v>
      </c>
      <c r="C17" t="s">
        <v>19</v>
      </c>
      <c r="D17">
        <v>1</v>
      </c>
      <c r="E17" s="4">
        <v>1.2</v>
      </c>
      <c r="F17" t="s">
        <v>45</v>
      </c>
      <c r="G17" s="5" t="s">
        <v>65</v>
      </c>
      <c r="H17" s="4">
        <f t="shared" si="0"/>
        <v>1.2</v>
      </c>
    </row>
    <row r="18" spans="1:8" outlineLevel="1" x14ac:dyDescent="0.25">
      <c r="A18" t="s">
        <v>24</v>
      </c>
      <c r="B18" t="s">
        <v>20</v>
      </c>
      <c r="C18" t="s">
        <v>19</v>
      </c>
      <c r="D18">
        <v>4</v>
      </c>
      <c r="E18" s="4">
        <v>7.0000000000000007E-2</v>
      </c>
      <c r="F18" t="s">
        <v>45</v>
      </c>
      <c r="G18" s="5" t="s">
        <v>67</v>
      </c>
      <c r="H18" s="4">
        <f t="shared" si="0"/>
        <v>0.28000000000000003</v>
      </c>
    </row>
    <row r="19" spans="1:8" outlineLevel="1" x14ac:dyDescent="0.25">
      <c r="A19" t="s">
        <v>84</v>
      </c>
      <c r="B19" t="s">
        <v>20</v>
      </c>
      <c r="C19" t="s">
        <v>19</v>
      </c>
      <c r="D19">
        <v>1</v>
      </c>
      <c r="E19" s="4">
        <v>0.8</v>
      </c>
      <c r="F19" t="s">
        <v>45</v>
      </c>
      <c r="G19" s="5" t="s">
        <v>68</v>
      </c>
      <c r="H19" s="4">
        <f t="shared" si="0"/>
        <v>0.8</v>
      </c>
    </row>
    <row r="20" spans="1:8" outlineLevel="1" x14ac:dyDescent="0.25">
      <c r="A20" t="s">
        <v>25</v>
      </c>
      <c r="B20" t="s">
        <v>20</v>
      </c>
      <c r="C20" t="s">
        <v>19</v>
      </c>
      <c r="D20">
        <v>2</v>
      </c>
      <c r="E20" s="4">
        <v>0.5</v>
      </c>
      <c r="F20" t="s">
        <v>45</v>
      </c>
      <c r="G20" s="5" t="s">
        <v>69</v>
      </c>
      <c r="H20" s="4">
        <f t="shared" si="0"/>
        <v>1</v>
      </c>
    </row>
    <row r="21" spans="1:8" x14ac:dyDescent="0.25">
      <c r="A21" s="3" t="s">
        <v>3</v>
      </c>
      <c r="B21" s="3" t="s">
        <v>13</v>
      </c>
      <c r="C21" s="3" t="s">
        <v>11</v>
      </c>
      <c r="E21" s="4"/>
      <c r="H21" s="4"/>
    </row>
    <row r="22" spans="1:8" outlineLevel="1" x14ac:dyDescent="0.25">
      <c r="A22" t="s">
        <v>28</v>
      </c>
      <c r="B22" t="s">
        <v>20</v>
      </c>
      <c r="C22" t="s">
        <v>19</v>
      </c>
      <c r="D22">
        <v>1</v>
      </c>
      <c r="E22" s="6">
        <v>8.65</v>
      </c>
      <c r="F22" t="s">
        <v>78</v>
      </c>
      <c r="G22" s="5" t="s">
        <v>76</v>
      </c>
      <c r="H22" s="4">
        <f>E22*D22/100*$B$44</f>
        <v>0.28544999999999998</v>
      </c>
    </row>
    <row r="23" spans="1:8" outlineLevel="1" x14ac:dyDescent="0.25">
      <c r="A23" t="s">
        <v>29</v>
      </c>
      <c r="B23" t="s">
        <v>20</v>
      </c>
      <c r="C23" t="s">
        <v>19</v>
      </c>
      <c r="D23">
        <v>1</v>
      </c>
      <c r="E23" s="6">
        <v>65.92</v>
      </c>
      <c r="F23" t="s">
        <v>78</v>
      </c>
      <c r="G23" s="5" t="s">
        <v>81</v>
      </c>
      <c r="H23" s="4">
        <f>E23*D23/100*$B$44</f>
        <v>2.17536</v>
      </c>
    </row>
    <row r="24" spans="1:8" outlineLevel="1" x14ac:dyDescent="0.25">
      <c r="A24" t="s">
        <v>83</v>
      </c>
      <c r="B24" t="s">
        <v>20</v>
      </c>
      <c r="C24" t="s">
        <v>19</v>
      </c>
      <c r="D24">
        <v>1</v>
      </c>
      <c r="E24" s="6">
        <v>4.7</v>
      </c>
      <c r="F24" t="s">
        <v>92</v>
      </c>
      <c r="G24" s="5" t="s">
        <v>75</v>
      </c>
      <c r="H24" s="4">
        <f>E24*D24/6*$B$44</f>
        <v>2.585</v>
      </c>
    </row>
    <row r="25" spans="1:8" outlineLevel="1" x14ac:dyDescent="0.25">
      <c r="A25" t="s">
        <v>30</v>
      </c>
      <c r="B25" t="s">
        <v>20</v>
      </c>
      <c r="C25" t="s">
        <v>19</v>
      </c>
      <c r="D25">
        <v>3</v>
      </c>
      <c r="E25" s="6">
        <v>1.36</v>
      </c>
      <c r="F25" t="s">
        <v>78</v>
      </c>
      <c r="G25" s="5" t="s">
        <v>79</v>
      </c>
      <c r="H25" s="4">
        <f>E25*D25/100*$B$44</f>
        <v>0.13464000000000001</v>
      </c>
    </row>
    <row r="26" spans="1:8" outlineLevel="1" x14ac:dyDescent="0.25">
      <c r="A26" t="s">
        <v>31</v>
      </c>
      <c r="B26" t="s">
        <v>20</v>
      </c>
      <c r="C26" t="s">
        <v>19</v>
      </c>
      <c r="D26">
        <v>1</v>
      </c>
      <c r="E26" s="6">
        <v>0.66</v>
      </c>
      <c r="F26" t="s">
        <v>47</v>
      </c>
      <c r="G26" s="5" t="s">
        <v>77</v>
      </c>
      <c r="H26" s="4">
        <f>E26*D26/50*$B$44</f>
        <v>4.3559999999999995E-2</v>
      </c>
    </row>
    <row r="27" spans="1:8" outlineLevel="1" x14ac:dyDescent="0.25">
      <c r="A27" t="s">
        <v>32</v>
      </c>
      <c r="B27" t="s">
        <v>20</v>
      </c>
      <c r="C27" t="s">
        <v>19</v>
      </c>
      <c r="D27">
        <v>1</v>
      </c>
      <c r="E27" s="6">
        <v>1.36</v>
      </c>
      <c r="F27" t="s">
        <v>78</v>
      </c>
      <c r="G27" s="5" t="s">
        <v>80</v>
      </c>
      <c r="H27" s="4">
        <f>E27*D27/100*$B$44</f>
        <v>4.4880000000000003E-2</v>
      </c>
    </row>
    <row r="28" spans="1:8" outlineLevel="1" x14ac:dyDescent="0.25">
      <c r="A28" t="s">
        <v>33</v>
      </c>
      <c r="B28" t="s">
        <v>20</v>
      </c>
      <c r="C28" t="s">
        <v>19</v>
      </c>
      <c r="D28">
        <v>2</v>
      </c>
      <c r="E28" s="6">
        <v>42.24</v>
      </c>
      <c r="F28" t="s">
        <v>47</v>
      </c>
      <c r="G28" s="5" t="s">
        <v>74</v>
      </c>
      <c r="H28" s="4">
        <f>E28*D28/50*$B$44</f>
        <v>5.5756799999999993</v>
      </c>
    </row>
    <row r="29" spans="1:8" outlineLevel="1" x14ac:dyDescent="0.25">
      <c r="A29" t="s">
        <v>34</v>
      </c>
      <c r="B29" t="s">
        <v>20</v>
      </c>
      <c r="C29" t="s">
        <v>19</v>
      </c>
      <c r="D29">
        <v>1</v>
      </c>
      <c r="E29" s="6">
        <v>13.61</v>
      </c>
      <c r="F29" t="s">
        <v>47</v>
      </c>
      <c r="G29" s="5" t="s">
        <v>73</v>
      </c>
      <c r="H29" s="4">
        <f>E29*D29/50*$B$44</f>
        <v>0.89825999999999995</v>
      </c>
    </row>
    <row r="30" spans="1:8" outlineLevel="1" x14ac:dyDescent="0.25">
      <c r="A30" t="s">
        <v>35</v>
      </c>
      <c r="B30" t="s">
        <v>20</v>
      </c>
      <c r="C30" t="s">
        <v>19</v>
      </c>
      <c r="D30">
        <v>1</v>
      </c>
      <c r="E30" s="6">
        <v>4.74</v>
      </c>
      <c r="F30" t="s">
        <v>72</v>
      </c>
      <c r="G30" s="5" t="s">
        <v>71</v>
      </c>
      <c r="H30" s="4">
        <f>E30*D30/25*$B$44</f>
        <v>0.62568000000000001</v>
      </c>
    </row>
    <row r="31" spans="1:8" outlineLevel="1" x14ac:dyDescent="0.25">
      <c r="A31" t="s">
        <v>82</v>
      </c>
      <c r="B31" t="s">
        <v>20</v>
      </c>
      <c r="C31" t="s">
        <v>19</v>
      </c>
      <c r="D31">
        <v>1</v>
      </c>
      <c r="E31" s="4">
        <v>1.7</v>
      </c>
      <c r="F31" t="s">
        <v>91</v>
      </c>
      <c r="G31" s="5" t="s">
        <v>75</v>
      </c>
      <c r="H31" s="4">
        <f>E31*D31/6</f>
        <v>0.28333333333333333</v>
      </c>
    </row>
    <row r="32" spans="1:8" x14ac:dyDescent="0.25">
      <c r="A32" s="3" t="s">
        <v>5</v>
      </c>
      <c r="B32" s="3" t="s">
        <v>13</v>
      </c>
      <c r="C32" s="3" t="s">
        <v>12</v>
      </c>
      <c r="E32" s="4"/>
      <c r="H32" s="4"/>
    </row>
    <row r="33" spans="1:8" outlineLevel="1" x14ac:dyDescent="0.25">
      <c r="A33" s="2" t="s">
        <v>21</v>
      </c>
      <c r="B33" t="s">
        <v>20</v>
      </c>
      <c r="C33" t="s">
        <v>19</v>
      </c>
      <c r="D33" t="s">
        <v>97</v>
      </c>
      <c r="E33" s="4">
        <v>2.74</v>
      </c>
      <c r="F33" t="s">
        <v>96</v>
      </c>
      <c r="G33" s="5" t="s">
        <v>95</v>
      </c>
      <c r="H33" s="4">
        <f>E33/2</f>
        <v>1.37</v>
      </c>
    </row>
    <row r="34" spans="1:8" outlineLevel="1" x14ac:dyDescent="0.25">
      <c r="A34" t="s">
        <v>22</v>
      </c>
      <c r="B34" t="s">
        <v>20</v>
      </c>
      <c r="C34" t="s">
        <v>19</v>
      </c>
      <c r="D34" t="s">
        <v>48</v>
      </c>
      <c r="E34" s="4">
        <v>9.7899999999999991</v>
      </c>
      <c r="F34" t="s">
        <v>45</v>
      </c>
      <c r="G34" s="5" t="s">
        <v>49</v>
      </c>
      <c r="H34" s="4">
        <f>E34</f>
        <v>9.7899999999999991</v>
      </c>
    </row>
    <row r="35" spans="1:8" x14ac:dyDescent="0.25">
      <c r="A35" s="3" t="s">
        <v>85</v>
      </c>
      <c r="B35" s="3" t="s">
        <v>13</v>
      </c>
      <c r="C35" s="3" t="s">
        <v>11</v>
      </c>
      <c r="E35" s="4"/>
      <c r="G35" s="5"/>
      <c r="H35" s="4"/>
    </row>
    <row r="36" spans="1:8" outlineLevel="1" x14ac:dyDescent="0.25">
      <c r="A36" t="s">
        <v>86</v>
      </c>
      <c r="B36" t="s">
        <v>20</v>
      </c>
      <c r="C36" t="s">
        <v>19</v>
      </c>
      <c r="D36">
        <v>1</v>
      </c>
      <c r="E36" s="6">
        <v>178.19</v>
      </c>
      <c r="F36" t="s">
        <v>78</v>
      </c>
      <c r="G36" s="5" t="s">
        <v>88</v>
      </c>
      <c r="H36" s="4">
        <f>E36*D36/100*$B$44</f>
        <v>5.8802699999999994</v>
      </c>
    </row>
    <row r="37" spans="1:8" outlineLevel="1" x14ac:dyDescent="0.25">
      <c r="A37" t="s">
        <v>28</v>
      </c>
      <c r="B37" t="s">
        <v>20</v>
      </c>
      <c r="C37" t="s">
        <v>19</v>
      </c>
      <c r="D37">
        <v>1</v>
      </c>
      <c r="E37" s="6">
        <v>8.65</v>
      </c>
      <c r="F37" t="s">
        <v>78</v>
      </c>
      <c r="G37" s="5" t="s">
        <v>76</v>
      </c>
      <c r="H37" s="4">
        <f>E37*D37/100*$B$44</f>
        <v>0.28544999999999998</v>
      </c>
    </row>
    <row r="38" spans="1:8" outlineLevel="1" x14ac:dyDescent="0.25">
      <c r="A38" t="s">
        <v>87</v>
      </c>
      <c r="B38" t="s">
        <v>20</v>
      </c>
      <c r="C38" t="s">
        <v>19</v>
      </c>
      <c r="D38">
        <v>1</v>
      </c>
      <c r="E38" s="6">
        <v>9.89</v>
      </c>
      <c r="F38" t="s">
        <v>78</v>
      </c>
      <c r="G38" s="5" t="s">
        <v>89</v>
      </c>
      <c r="H38" s="4">
        <f>E38*D38/100*$B$44</f>
        <v>0.32636999999999999</v>
      </c>
    </row>
    <row r="39" spans="1:8" outlineLevel="1" x14ac:dyDescent="0.25">
      <c r="A39" t="s">
        <v>34</v>
      </c>
      <c r="B39" t="s">
        <v>20</v>
      </c>
      <c r="C39" t="s">
        <v>19</v>
      </c>
      <c r="D39">
        <v>1</v>
      </c>
      <c r="E39" s="6">
        <v>13.61</v>
      </c>
      <c r="F39" t="s">
        <v>47</v>
      </c>
      <c r="G39" s="5" t="s">
        <v>73</v>
      </c>
      <c r="H39" s="4">
        <f>E39*D39/50*$B$44</f>
        <v>0.89825999999999995</v>
      </c>
    </row>
    <row r="40" spans="1:8" outlineLevel="1" x14ac:dyDescent="0.25">
      <c r="A40" t="s">
        <v>83</v>
      </c>
      <c r="B40" t="s">
        <v>20</v>
      </c>
      <c r="C40" t="s">
        <v>19</v>
      </c>
      <c r="D40">
        <v>1</v>
      </c>
      <c r="E40" s="6">
        <v>4.7</v>
      </c>
      <c r="F40" t="s">
        <v>92</v>
      </c>
      <c r="G40" s="5" t="s">
        <v>75</v>
      </c>
      <c r="H40" s="4">
        <f>E40*D40/6*$B$44</f>
        <v>2.585</v>
      </c>
    </row>
    <row r="41" spans="1:8" outlineLevel="1" x14ac:dyDescent="0.25">
      <c r="A41" t="s">
        <v>82</v>
      </c>
      <c r="B41" t="s">
        <v>20</v>
      </c>
      <c r="C41" t="s">
        <v>19</v>
      </c>
      <c r="D41">
        <v>1</v>
      </c>
      <c r="E41" s="4">
        <v>1.7</v>
      </c>
      <c r="F41" t="s">
        <v>91</v>
      </c>
      <c r="G41" s="5" t="s">
        <v>75</v>
      </c>
      <c r="H41" s="4">
        <f>E41*D41/6</f>
        <v>0.28333333333333333</v>
      </c>
    </row>
    <row r="42" spans="1:8" outlineLevel="1" x14ac:dyDescent="0.25">
      <c r="A42" t="s">
        <v>93</v>
      </c>
      <c r="B42" t="s">
        <v>20</v>
      </c>
      <c r="C42" t="s">
        <v>19</v>
      </c>
      <c r="D42">
        <v>3</v>
      </c>
      <c r="E42" s="4">
        <v>0.68</v>
      </c>
      <c r="F42" t="s">
        <v>45</v>
      </c>
      <c r="G42" s="5" t="s">
        <v>90</v>
      </c>
      <c r="H42" s="4">
        <f>E42*D42</f>
        <v>2.04</v>
      </c>
    </row>
    <row r="43" spans="1:8" x14ac:dyDescent="0.25">
      <c r="E43" s="4"/>
    </row>
    <row r="44" spans="1:8" x14ac:dyDescent="0.25">
      <c r="A44" t="s">
        <v>70</v>
      </c>
      <c r="B44" s="4">
        <v>3.3</v>
      </c>
    </row>
    <row r="45" spans="1:8" x14ac:dyDescent="0.25">
      <c r="A45" t="s">
        <v>94</v>
      </c>
      <c r="B45" s="4">
        <f>SUM(H3:H42)</f>
        <v>74.909600740740714</v>
      </c>
    </row>
  </sheetData>
  <hyperlinks>
    <hyperlink ref="G7" r:id="rId1"/>
    <hyperlink ref="G3" r:id="rId2"/>
    <hyperlink ref="G4" r:id="rId3"/>
    <hyperlink ref="G5" r:id="rId4"/>
    <hyperlink ref="G34" r:id="rId5"/>
    <hyperlink ref="G10" r:id="rId6"/>
    <hyperlink ref="G8" r:id="rId7"/>
    <hyperlink ref="G12" r:id="rId8"/>
    <hyperlink ref="G13" r:id="rId9"/>
    <hyperlink ref="G14" r:id="rId10"/>
    <hyperlink ref="G15" r:id="rId11"/>
    <hyperlink ref="G16" r:id="rId12"/>
    <hyperlink ref="G17" r:id="rId13"/>
    <hyperlink ref="G18" r:id="rId14"/>
    <hyperlink ref="G19" r:id="rId15"/>
    <hyperlink ref="G20" r:id="rId16"/>
    <hyperlink ref="G30" r:id="rId17"/>
    <hyperlink ref="G29" r:id="rId18"/>
    <hyperlink ref="G28" r:id="rId19"/>
    <hyperlink ref="G31" r:id="rId20"/>
    <hyperlink ref="G26" r:id="rId21"/>
    <hyperlink ref="G25" r:id="rId22"/>
    <hyperlink ref="G27" r:id="rId23"/>
    <hyperlink ref="G24" r:id="rId24"/>
    <hyperlink ref="G40" r:id="rId25"/>
    <hyperlink ref="G41" r:id="rId26"/>
    <hyperlink ref="G39" r:id="rId27"/>
    <hyperlink ref="G38" r:id="rId28"/>
    <hyperlink ref="G37" r:id="rId29"/>
    <hyperlink ref="G22" r:id="rId30"/>
    <hyperlink ref="G42" r:id="rId31"/>
    <hyperlink ref="G33" r:id="rId32"/>
  </hyperlinks>
  <pageMargins left="0.511811024" right="0.511811024" top="0.78740157499999996" bottom="0.78740157499999996" header="0.31496062000000002" footer="0.31496062000000002"/>
  <pageSetup paperSize="9" orientation="portrait" r:id="rId3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Planilha1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vmacul</dc:creator>
  <cp:lastModifiedBy>vmacul</cp:lastModifiedBy>
  <dcterms:created xsi:type="dcterms:W3CDTF">2017-06-27T15:23:06Z</dcterms:created>
  <dcterms:modified xsi:type="dcterms:W3CDTF">2017-06-28T22:58:14Z</dcterms:modified>
</cp:coreProperties>
</file>